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nb\Documents\Water District Documents\Budgets &amp; Notices\"/>
    </mc:Choice>
  </mc:AlternateContent>
  <xr:revisionPtr revIDLastSave="0" documentId="8_{1AA7D6C5-AA7C-4C81-BBE8-3D83437667FB}" xr6:coauthVersionLast="47" xr6:coauthVersionMax="47" xr10:uidLastSave="{00000000-0000-0000-0000-000000000000}"/>
  <bookViews>
    <workbookView xWindow="-108" yWindow="-108" windowWidth="23256" windowHeight="13176" xr2:uid="{8B8FA6E8-777C-48E5-B4FF-73CD0235C671}"/>
  </bookViews>
  <sheets>
    <sheet name="Sheet1" sheetId="1" r:id="rId1"/>
  </sheets>
  <definedNames>
    <definedName name="_xlnm.Print_Titles" localSheetId="0">Sheet1!$A:$E,Sheet1!$1:$1</definedName>
    <definedName name="QB_COLUMN_59200" localSheetId="0" hidden="1">Sheet1!$G$1</definedName>
    <definedName name="QB_COLUMN_63620" localSheetId="0" hidden="1">Sheet1!#REF!</definedName>
    <definedName name="QB_COLUMN_64430" localSheetId="0" hidden="1">Sheet1!#REF!</definedName>
    <definedName name="QB_COLUMN_76210" localSheetId="0" hidden="1">Sheet1!$H$1</definedName>
    <definedName name="QB_DATA_0" localSheetId="0" hidden="1">Sheet1!$4:$4,Sheet1!$6:$6,Sheet1!$7:$7,Sheet1!$8:$8,Sheet1!$9:$9,Sheet1!$10:$10,Sheet1!$11:$11,Sheet1!$12:$12,Sheet1!$13:$13,Sheet1!$14:$14,Sheet1!$16:$16,Sheet1!$17:$17,Sheet1!$18:$18,Sheet1!$19:$19,Sheet1!$20:$20,Sheet1!$21:$21</definedName>
    <definedName name="QB_DATA_1" localSheetId="0" hidden="1">Sheet1!$25:$25,Sheet1!$26:$26,Sheet1!$29:$29,Sheet1!$32:$32,Sheet1!$33:$33,Sheet1!$36:$36,Sheet1!$37:$37,Sheet1!$38:$38,Sheet1!$40:$40,Sheet1!$41:$41,Sheet1!$44:$44,Sheet1!$45:$45,Sheet1!$47:$47,Sheet1!$48:$48,Sheet1!$49:$49,Sheet1!$51:$51</definedName>
    <definedName name="QB_DATA_2" localSheetId="0" hidden="1">Sheet1!$53:$53,Sheet1!$55:$55,Sheet1!$56:$56,Sheet1!$58:$58,Sheet1!$59:$59,Sheet1!$60:$60,Sheet1!$62:$62,Sheet1!$64:$64,Sheet1!$67:$67,Sheet1!$68:$68,Sheet1!$69:$69,Sheet1!$71:$71,Sheet1!$72:$72,Sheet1!$75:$75,Sheet1!$77:$77,Sheet1!$78:$78</definedName>
    <definedName name="QB_DATA_3" localSheetId="0" hidden="1">Sheet1!$81:$81,Sheet1!$84:$84,Sheet1!$85:$85,Sheet1!$86:$86,Sheet1!$87:$87,Sheet1!$90:$90,Sheet1!$91:$91,Sheet1!$92:$92,Sheet1!$93:$93,Sheet1!$96:$96,Sheet1!$98:$98,Sheet1!$99:$99,Sheet1!$101:$101,Sheet1!$102:$102,Sheet1!$103:$103</definedName>
    <definedName name="QB_FORMULA_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0" hidden="1">Sheet1!$G$15,Sheet1!$H$15,Sheet1!#REF!,Sheet1!#REF!,Sheet1!#REF!,Sheet1!#REF!,Sheet1!#REF!,Sheet1!#REF!,Sheet1!#REF!,Sheet1!#REF!,Sheet1!#REF!,Sheet1!#REF!,Sheet1!$G$22,Sheet1!$H$22,Sheet1!#REF!,Sheet1!#REF!</definedName>
    <definedName name="QB_FORMULA_10" localSheetId="0" hidden="1">Sheet1!#REF!,Sheet1!#REF!,Sheet1!$G$97,Sheet1!$H$97,Sheet1!#REF!,Sheet1!#REF!,Sheet1!#REF!,Sheet1!#REF!,Sheet1!#REF!,Sheet1!#REF!,Sheet1!$G$100,Sheet1!$H$100,Sheet1!#REF!,Sheet1!#REF!,Sheet1!#REF!,Sheet1!#REF!</definedName>
    <definedName name="QB_FORMULA_11" localSheetId="0" hidden="1">Sheet1!#REF!,Sheet1!#REF!,Sheet1!#REF!,Sheet1!#REF!,Sheet1!$G$104,Sheet1!$H$104,Sheet1!#REF!,Sheet1!#REF!,Sheet1!$G$105,Sheet1!$H$105,Sheet1!#REF!,Sheet1!#REF!,Sheet1!$G$106,Sheet1!$H$106,Sheet1!#REF!,Sheet1!#REF!</definedName>
    <definedName name="QB_FORMULA_2" localSheetId="0" hidden="1">Sheet1!$G$23,Sheet1!$H$23,Sheet1!#REF!,Sheet1!#REF!,Sheet1!#REF!,Sheet1!#REF!,Sheet1!#REF!,Sheet1!#REF!,Sheet1!#REF!,Sheet1!#REF!,Sheet1!$G$30,Sheet1!$H$30,Sheet1!#REF!,Sheet1!#REF!,Sheet1!#REF!,Sheet1!#REF!</definedName>
    <definedName name="QB_FORMULA_3" localSheetId="0" hidden="1">Sheet1!$G$34,Sheet1!$H$34,Sheet1!#REF!,Sheet1!#REF!,Sheet1!#REF!,Sheet1!#REF!,Sheet1!#REF!,Sheet1!#REF!,Sheet1!$G$39,Sheet1!$H$39,Sheet1!#REF!,Sheet1!#REF!,Sheet1!#REF!,Sheet1!#REF!,Sheet1!$G$42,Sheet1!$H$42</definedName>
    <definedName name="QB_FORMULA_4" localSheetId="0" hidden="1">Sheet1!#REF!,Sheet1!#REF!,Sheet1!#REF!,Sheet1!#REF!,Sheet1!$G$46,Sheet1!$H$46,Sheet1!#REF!,Sheet1!#REF!,Sheet1!#REF!,Sheet1!#REF!,Sheet1!#REF!,Sheet1!#REF!,Sheet1!#REF!,Sheet1!#REF!,Sheet1!#REF!,Sheet1!#REF!</definedName>
    <definedName name="QB_FORMULA_5" localSheetId="0" hidden="1">Sheet1!$G$52,Sheet1!$H$52,Sheet1!#REF!,Sheet1!#REF!,Sheet1!#REF!,Sheet1!#REF!,Sheet1!#REF!,Sheet1!#REF!,Sheet1!$G$57,Sheet1!$H$57,Sheet1!#REF!,Sheet1!#REF!,Sheet1!#REF!,Sheet1!#REF!,Sheet1!#REF!,Sheet1!#REF!</definedName>
    <definedName name="QB_FORMULA_6" localSheetId="0" hidden="1">Sheet1!#REF!,Sheet1!#REF!,Sheet1!$G$63,Sheet1!$H$63,Sheet1!#REF!,Sheet1!#REF!,Sheet1!#REF!,Sheet1!#REF!,Sheet1!#REF!,Sheet1!#REF!,Sheet1!#REF!,Sheet1!#REF!,Sheet1!$G$70,Sheet1!$H$70,Sheet1!#REF!,Sheet1!#REF!</definedName>
    <definedName name="QB_FORMULA_7" localSheetId="0" hidden="1">Sheet1!#REF!,Sheet1!#REF!,Sheet1!#REF!,Sheet1!#REF!,Sheet1!#REF!,Sheet1!#REF!,Sheet1!$G$76,Sheet1!$H$76,Sheet1!#REF!,Sheet1!#REF!,Sheet1!#REF!,Sheet1!#REF!,Sheet1!#REF!,Sheet1!#REF!,Sheet1!$G$79,Sheet1!$H$79</definedName>
    <definedName name="QB_FORMULA_8" localSheetId="0" hidden="1">Sheet1!#REF!,Sheet1!#REF!,Sheet1!$G$80,Sheet1!$H$80,Sheet1!#REF!,Sheet1!#REF!,Sheet1!#REF!,Sheet1!#REF!,Sheet1!#REF!,Sheet1!#REF!,Sheet1!#REF!,Sheet1!#REF!,Sheet1!#REF!,Sheet1!#REF!,Sheet1!#REF!,Sheet1!#REF!</definedName>
    <definedName name="QB_FORMULA_9" localSheetId="0" hidden="1">Sheet1!$G$88,Sheet1!$H$88,Sheet1!#REF!,Sheet1!#REF!,Sheet1!#REF!,Sheet1!#REF!,Sheet1!#REF!,Sheet1!#REF!,Sheet1!#REF!,Sheet1!#REF!,Sheet1!#REF!,Sheet1!#REF!,Sheet1!$G$94,Sheet1!$H$94,Sheet1!#REF!,Sheet1!#REF!</definedName>
    <definedName name="QB_ROW_100260" localSheetId="0" hidden="1">Sheet1!$D$29</definedName>
    <definedName name="QB_ROW_102260" localSheetId="0" hidden="1">Sheet1!$D$96</definedName>
    <definedName name="QB_ROW_103260" localSheetId="0" hidden="1">Sheet1!$D$84</definedName>
    <definedName name="QB_ROW_104260" localSheetId="0" hidden="1">Sheet1!$D$85</definedName>
    <definedName name="QB_ROW_105260" localSheetId="0" hidden="1">Sheet1!$D$86</definedName>
    <definedName name="QB_ROW_106260" localSheetId="0" hidden="1">Sheet1!$D$87</definedName>
    <definedName name="QB_ROW_108260" localSheetId="0" hidden="1">Sheet1!$D$90</definedName>
    <definedName name="QB_ROW_109260" localSheetId="0" hidden="1">Sheet1!$D$91</definedName>
    <definedName name="QB_ROW_110260" localSheetId="0" hidden="1">Sheet1!$D$92</definedName>
    <definedName name="QB_ROW_111260" localSheetId="0" hidden="1">Sheet1!$D$93</definedName>
    <definedName name="QB_ROW_112250" localSheetId="0" hidden="1">Sheet1!$C$99</definedName>
    <definedName name="QB_ROW_11240" localSheetId="0" hidden="1">Sheet1!$B$26</definedName>
    <definedName name="QB_ROW_114050" localSheetId="0" hidden="1">Sheet1!$C$66</definedName>
    <definedName name="QB_ROW_114350" localSheetId="0" hidden="1">Sheet1!$C$70</definedName>
    <definedName name="QB_ROW_116260" localSheetId="0" hidden="1">Sheet1!$D$68</definedName>
    <definedName name="QB_ROW_117260" localSheetId="0" hidden="1">Sheet1!$D$67</definedName>
    <definedName name="QB_ROW_119260" localSheetId="0" hidden="1">Sheet1!$D$69</definedName>
    <definedName name="QB_ROW_120250" localSheetId="0" hidden="1">Sheet1!$C$72</definedName>
    <definedName name="QB_ROW_122050" localSheetId="0" hidden="1">Sheet1!$C$73</definedName>
    <definedName name="QB_ROW_122350" localSheetId="0" hidden="1">Sheet1!$C$79</definedName>
    <definedName name="QB_ROW_123060" localSheetId="0" hidden="1">Sheet1!$D$74</definedName>
    <definedName name="QB_ROW_123360" localSheetId="0" hidden="1">Sheet1!$D$76</definedName>
    <definedName name="QB_ROW_124250" localSheetId="0" hidden="1">Sheet1!$C$56</definedName>
    <definedName name="QB_ROW_125250" localSheetId="0" hidden="1">Sheet1!$C$55</definedName>
    <definedName name="QB_ROW_127240" localSheetId="0" hidden="1">Sheet1!$B$53</definedName>
    <definedName name="QB_ROW_129040" localSheetId="0" hidden="1">Sheet1!$B$50</definedName>
    <definedName name="QB_ROW_129340" localSheetId="0" hidden="1">Sheet1!$B$52</definedName>
    <definedName name="QB_ROW_13040" localSheetId="0" hidden="1">Sheet1!$B$27</definedName>
    <definedName name="QB_ROW_131250" localSheetId="0" hidden="1">Sheet1!$C$9</definedName>
    <definedName name="QB_ROW_133250" localSheetId="0" hidden="1">Sheet1!$C$7</definedName>
    <definedName name="QB_ROW_13340" localSheetId="0" hidden="1">Sheet1!$B$42</definedName>
    <definedName name="QB_ROW_134250" localSheetId="0" hidden="1">Sheet1!$C$8</definedName>
    <definedName name="QB_ROW_135250" localSheetId="0" hidden="1">Sheet1!$C$10</definedName>
    <definedName name="QB_ROW_136250" localSheetId="0" hidden="1">Sheet1!$C$11</definedName>
    <definedName name="QB_ROW_137250" localSheetId="0" hidden="1">Sheet1!$C$12</definedName>
    <definedName name="QB_ROW_138240" localSheetId="0" hidden="1">Sheet1!$B$17</definedName>
    <definedName name="QB_ROW_139240" localSheetId="0" hidden="1">Sheet1!$B$16</definedName>
    <definedName name="QB_ROW_140250" localSheetId="0" hidden="1">Sheet1!$C$6</definedName>
    <definedName name="QB_ROW_14040" localSheetId="0" hidden="1">Sheet1!$B$43</definedName>
    <definedName name="QB_ROW_14250" localSheetId="0" hidden="1">Sheet1!$C$45</definedName>
    <definedName name="QB_ROW_14340" localSheetId="0" hidden="1">Sheet1!$B$46</definedName>
    <definedName name="QB_ROW_156240" localSheetId="0" hidden="1">Sheet1!$B$4</definedName>
    <definedName name="QB_ROW_160240" localSheetId="0" hidden="1">Sheet1!$B$60</definedName>
    <definedName name="QB_ROW_162250" localSheetId="0" hidden="1">Sheet1!$C$62</definedName>
    <definedName name="QB_ROW_16240" localSheetId="0" hidden="1">Sheet1!$B$47</definedName>
    <definedName name="QB_ROW_164240" localSheetId="0" hidden="1">Sheet1!$B$101</definedName>
    <definedName name="QB_ROW_165260" localSheetId="0" hidden="1">Sheet1!$D$33</definedName>
    <definedName name="QB_ROW_171240" localSheetId="0" hidden="1">Sheet1!$B$20</definedName>
    <definedName name="QB_ROW_173240" localSheetId="0" hidden="1">Sheet1!$B$21</definedName>
    <definedName name="QB_ROW_176250" localSheetId="0" hidden="1">Sheet1!$C$51</definedName>
    <definedName name="QB_ROW_177250" localSheetId="0" hidden="1">Sheet1!$C$13</definedName>
    <definedName name="QB_ROW_178250" localSheetId="0" hidden="1">Sheet1!$C$40</definedName>
    <definedName name="QB_ROW_179240" localSheetId="0" hidden="1">Sheet1!$B$102</definedName>
    <definedName name="QB_ROW_181250" localSheetId="0" hidden="1">Sheet1!$C$44</definedName>
    <definedName name="QB_ROW_18240" localSheetId="0" hidden="1">Sheet1!$B$49</definedName>
    <definedName name="QB_ROW_18301" localSheetId="0" hidden="1">Sheet1!#REF!</definedName>
    <definedName name="QB_ROW_188260" localSheetId="0" hidden="1">Sheet1!$D$37</definedName>
    <definedName name="QB_ROW_189250" localSheetId="0" hidden="1">Sheet1!$C$41</definedName>
    <definedName name="QB_ROW_19011" localSheetId="0" hidden="1">Sheet1!#REF!</definedName>
    <definedName name="QB_ROW_19040" localSheetId="0" hidden="1">Sheet1!$B$54</definedName>
    <definedName name="QB_ROW_19311" localSheetId="0" hidden="1">Sheet1!#REF!</definedName>
    <definedName name="QB_ROW_19340" localSheetId="0" hidden="1">Sheet1!$B$57</definedName>
    <definedName name="QB_ROW_20031" localSheetId="0" hidden="1">Sheet1!$A$3</definedName>
    <definedName name="QB_ROW_20240" localSheetId="0" hidden="1">Sheet1!$B$58</definedName>
    <definedName name="QB_ROW_20331" localSheetId="0" hidden="1">Sheet1!$A$22</definedName>
    <definedName name="QB_ROW_21031" localSheetId="0" hidden="1">Sheet1!$A$24</definedName>
    <definedName name="QB_ROW_21240" localSheetId="0" hidden="1">Sheet1!$B$59</definedName>
    <definedName name="QB_ROW_21331" localSheetId="0" hidden="1">Sheet1!$A$104</definedName>
    <definedName name="QB_ROW_22040" localSheetId="0" hidden="1">Sheet1!$B$61</definedName>
    <definedName name="QB_ROW_22340" localSheetId="0" hidden="1">Sheet1!$B$63</definedName>
    <definedName name="QB_ROW_2240" localSheetId="0" hidden="1">Sheet1!$B$103</definedName>
    <definedName name="QB_ROW_23240" localSheetId="0" hidden="1">Sheet1!$B$64</definedName>
    <definedName name="QB_ROW_24240" localSheetId="0" hidden="1">Sheet1!$B$81</definedName>
    <definedName name="QB_ROW_25040" localSheetId="0" hidden="1">Sheet1!$B$65</definedName>
    <definedName name="QB_ROW_25340" localSheetId="0" hidden="1">Sheet1!$B$80</definedName>
    <definedName name="QB_ROW_33250" localSheetId="0" hidden="1">Sheet1!$C$98</definedName>
    <definedName name="QB_ROW_34040" localSheetId="0" hidden="1">Sheet1!$B$82</definedName>
    <definedName name="QB_ROW_34340" localSheetId="0" hidden="1">Sheet1!$B$100</definedName>
    <definedName name="QB_ROW_35260" localSheetId="0" hidden="1">Sheet1!$D$78</definedName>
    <definedName name="QB_ROW_36260" localSheetId="0" hidden="1">Sheet1!$D$77</definedName>
    <definedName name="QB_ROW_5040" localSheetId="0" hidden="1">Sheet1!$B$5</definedName>
    <definedName name="QB_ROW_5250" localSheetId="0" hidden="1">Sheet1!$C$14</definedName>
    <definedName name="QB_ROW_5340" localSheetId="0" hidden="1">Sheet1!$B$15</definedName>
    <definedName name="QB_ROW_55240" localSheetId="0" hidden="1">Sheet1!$B$48</definedName>
    <definedName name="QB_ROW_60270" localSheetId="0" hidden="1">Sheet1!$E$75</definedName>
    <definedName name="QB_ROW_65250" localSheetId="0" hidden="1">Sheet1!$C$71</definedName>
    <definedName name="QB_ROW_7240" localSheetId="0" hidden="1">Sheet1!$B$18</definedName>
    <definedName name="QB_ROW_8240" localSheetId="0" hidden="1">Sheet1!$B$19</definedName>
    <definedName name="QB_ROW_86321" localSheetId="0" hidden="1">Sheet1!#REF!</definedName>
    <definedName name="QB_ROW_89050" localSheetId="0" hidden="1">Sheet1!$C$89</definedName>
    <definedName name="QB_ROW_89350" localSheetId="0" hidden="1">Sheet1!$C$94</definedName>
    <definedName name="QB_ROW_90050" localSheetId="0" hidden="1">Sheet1!$C$83</definedName>
    <definedName name="QB_ROW_90350" localSheetId="0" hidden="1">Sheet1!$C$88</definedName>
    <definedName name="QB_ROW_91050" localSheetId="0" hidden="1">Sheet1!$C$95</definedName>
    <definedName name="QB_ROW_91350" localSheetId="0" hidden="1">Sheet1!$C$97</definedName>
    <definedName name="QB_ROW_92050" localSheetId="0" hidden="1">Sheet1!$C$35</definedName>
    <definedName name="QB_ROW_92260" localSheetId="0" hidden="1">Sheet1!$D$38</definedName>
    <definedName name="QB_ROW_92350" localSheetId="0" hidden="1">Sheet1!$C$39</definedName>
    <definedName name="QB_ROW_9240" localSheetId="0" hidden="1">Sheet1!$B$25</definedName>
    <definedName name="QB_ROW_93050" localSheetId="0" hidden="1">Sheet1!$C$31</definedName>
    <definedName name="QB_ROW_93350" localSheetId="0" hidden="1">Sheet1!$C$34</definedName>
    <definedName name="QB_ROW_95260" localSheetId="0" hidden="1">Sheet1!$D$32</definedName>
    <definedName name="QB_ROW_97260" localSheetId="0" hidden="1">Sheet1!$D$36</definedName>
    <definedName name="QB_ROW_98050" localSheetId="0" hidden="1">Sheet1!$C$28</definedName>
    <definedName name="QB_ROW_98350" localSheetId="0" hidden="1">Sheet1!$C$30</definedName>
    <definedName name="QBCANSUPPORTUPDATE" localSheetId="0">TRUE</definedName>
    <definedName name="QBCOMPANYFILENAME" localSheetId="0">"C:\Users\rainb\Documents\Z QuickBks Files\Fixed File 1-4-2021.qbw"</definedName>
    <definedName name="QBENDDATE" localSheetId="0">20251231</definedName>
    <definedName name="QBHEADERSONSCREEN" localSheetId="0">FALSE</definedName>
    <definedName name="QBMETADATASIZE" localSheetId="0">5964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"c0993c3959b24d94b6cfada23af15680"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8</definedName>
    <definedName name="QBSTARTDATE" localSheetId="0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22" i="1" s="1"/>
  <c r="I23" i="1" s="1"/>
  <c r="I105" i="1" s="1"/>
  <c r="I106" i="1" s="1"/>
  <c r="I108" i="1" s="1"/>
  <c r="F97" i="1"/>
  <c r="F94" i="1"/>
  <c r="F88" i="1"/>
  <c r="F100" i="1" s="1"/>
  <c r="F76" i="1"/>
  <c r="F79" i="1" s="1"/>
  <c r="F80" i="1" s="1"/>
  <c r="F70" i="1"/>
  <c r="F63" i="1"/>
  <c r="F57" i="1"/>
  <c r="F52" i="1"/>
  <c r="G52" i="1"/>
  <c r="F46" i="1"/>
  <c r="F39" i="1"/>
  <c r="F34" i="1"/>
  <c r="F30" i="1"/>
  <c r="F42" i="1" s="1"/>
  <c r="F15" i="1"/>
  <c r="F22" i="1" s="1"/>
  <c r="F23" i="1" s="1"/>
  <c r="I97" i="1"/>
  <c r="I94" i="1"/>
  <c r="I88" i="1"/>
  <c r="I76" i="1"/>
  <c r="I79" i="1" s="1"/>
  <c r="I80" i="1" s="1"/>
  <c r="I70" i="1"/>
  <c r="I63" i="1"/>
  <c r="I57" i="1"/>
  <c r="I52" i="1"/>
  <c r="I46" i="1"/>
  <c r="I39" i="1"/>
  <c r="I34" i="1"/>
  <c r="I30" i="1"/>
  <c r="I42" i="1" s="1"/>
  <c r="H97" i="1"/>
  <c r="G97" i="1"/>
  <c r="H94" i="1"/>
  <c r="G94" i="1"/>
  <c r="H88" i="1"/>
  <c r="G88" i="1"/>
  <c r="H76" i="1"/>
  <c r="H79" i="1" s="1"/>
  <c r="G76" i="1"/>
  <c r="G79" i="1" s="1"/>
  <c r="H70" i="1"/>
  <c r="G70" i="1"/>
  <c r="H63" i="1"/>
  <c r="G63" i="1"/>
  <c r="H57" i="1"/>
  <c r="G57" i="1"/>
  <c r="H52" i="1"/>
  <c r="H46" i="1"/>
  <c r="G46" i="1"/>
  <c r="H39" i="1"/>
  <c r="G39" i="1"/>
  <c r="H34" i="1"/>
  <c r="G34" i="1"/>
  <c r="H30" i="1"/>
  <c r="G30" i="1"/>
  <c r="G42" i="1" s="1"/>
  <c r="H15" i="1"/>
  <c r="G15" i="1"/>
  <c r="G22" i="1" s="1"/>
  <c r="F104" i="1" l="1"/>
  <c r="F105" i="1" s="1"/>
  <c r="F106" i="1" s="1"/>
  <c r="I100" i="1"/>
  <c r="I104" i="1" s="1"/>
  <c r="H22" i="1"/>
  <c r="H42" i="1"/>
  <c r="G100" i="1"/>
  <c r="G80" i="1"/>
  <c r="H80" i="1"/>
  <c r="G23" i="1"/>
  <c r="H100" i="1"/>
  <c r="H23" i="1" l="1"/>
  <c r="G104" i="1"/>
  <c r="G105" i="1" s="1"/>
  <c r="H104" i="1"/>
  <c r="G106" i="1" l="1"/>
  <c r="H105" i="1"/>
  <c r="H106" i="1" l="1"/>
</calcChain>
</file>

<file path=xl/sharedStrings.xml><?xml version="1.0" encoding="utf-8"?>
<sst xmlns="http://schemas.openxmlformats.org/spreadsheetml/2006/main" count="108" uniqueCount="108">
  <si>
    <t>Income</t>
  </si>
  <si>
    <t>700 · Water Sales</t>
  </si>
  <si>
    <t>700A · Water</t>
  </si>
  <si>
    <t>700B · Monthly Fee</t>
  </si>
  <si>
    <t>700C · Setup Fee</t>
  </si>
  <si>
    <t>700D · Late Fees</t>
  </si>
  <si>
    <t>700E · Off Day Delivery Charge</t>
  </si>
  <si>
    <t>700F · Late Order Fee</t>
  </si>
  <si>
    <t>700G · NSF Check Fee</t>
  </si>
  <si>
    <t>700H · Trip Charge</t>
  </si>
  <si>
    <t>700 · Water Sales - Other</t>
  </si>
  <si>
    <t>Total 700 · Water Sales</t>
  </si>
  <si>
    <t>705 · Interest Income</t>
  </si>
  <si>
    <t>710 · Miscellaneous Income</t>
  </si>
  <si>
    <t>750 · Teller County General</t>
  </si>
  <si>
    <t>751 · Teller Co Specific Ownership</t>
  </si>
  <si>
    <t>753 · Teller Co Sr/Veterans Fund</t>
  </si>
  <si>
    <t>755 · Teller Co Interest</t>
  </si>
  <si>
    <t>Total Income</t>
  </si>
  <si>
    <t>Expense</t>
  </si>
  <si>
    <t>752 · Teller Co Treasurer Fees</t>
  </si>
  <si>
    <t>801 · Accounting Services</t>
  </si>
  <si>
    <t>805 · Automotive Expense</t>
  </si>
  <si>
    <t>805A · Fuel</t>
  </si>
  <si>
    <t>805A1 · Delivery Trucks</t>
  </si>
  <si>
    <t>Total 805A · Fuel</t>
  </si>
  <si>
    <t>805B · Mileage</t>
  </si>
  <si>
    <t>805B1 · Directors Mileage Reimbursement</t>
  </si>
  <si>
    <t>805B3 · Mileage Reimbursement</t>
  </si>
  <si>
    <t>Total 805B · Mileage</t>
  </si>
  <si>
    <t>805C · Repairs and Maintenance</t>
  </si>
  <si>
    <t>805C2 · 2004 Delivery Truck R&amp;M</t>
  </si>
  <si>
    <t>805C3 · 2025 International R&amp;M</t>
  </si>
  <si>
    <t>805C · Repairs and Maintenance - Other</t>
  </si>
  <si>
    <t>Total 805C · Repairs and Maintenance</t>
  </si>
  <si>
    <t>805D · 2025 International Truck Loan</t>
  </si>
  <si>
    <t>805E · 2025 Internation Truck Loan Int</t>
  </si>
  <si>
    <t>Total 805 · Automotive Expense</t>
  </si>
  <si>
    <t>810 · Bank Charges</t>
  </si>
  <si>
    <t>810A · Merchant deposit fees</t>
  </si>
  <si>
    <t>810 · Bank Charges - Other</t>
  </si>
  <si>
    <t>Total 810 · Bank Charges</t>
  </si>
  <si>
    <t>815 · Directors Fees</t>
  </si>
  <si>
    <t>820 · Donation &amp; Gifts</t>
  </si>
  <si>
    <t>821 · Dues &amp; Publications</t>
  </si>
  <si>
    <t>823 · Engineering</t>
  </si>
  <si>
    <t>823A · Quality Compliance - Labor</t>
  </si>
  <si>
    <t>Total 823 · Engineering</t>
  </si>
  <si>
    <t>824 · Fines &amp; Penalties</t>
  </si>
  <si>
    <t>825 · Insurance Expenses</t>
  </si>
  <si>
    <t>825A · General Liability &amp; Auto</t>
  </si>
  <si>
    <t>825B · Workers Compensation</t>
  </si>
  <si>
    <t>Total 825 · Insurance Expenses</t>
  </si>
  <si>
    <t>830 · Licenses and Fees</t>
  </si>
  <si>
    <t>831 · Miscellaneous Expenses</t>
  </si>
  <si>
    <t>833 · Legal Fees</t>
  </si>
  <si>
    <t>835 · Office Expense</t>
  </si>
  <si>
    <t>835A · Office Expenses</t>
  </si>
  <si>
    <t>Total 835 · Office Expense</t>
  </si>
  <si>
    <t>840 · Professional Fees</t>
  </si>
  <si>
    <t>845 · Repairs/Maintenance/Testing</t>
  </si>
  <si>
    <t>845A · Buildings</t>
  </si>
  <si>
    <t>845A2 · Main Garage on Hwy 67</t>
  </si>
  <si>
    <t>845A4 · Water Plant</t>
  </si>
  <si>
    <t>845A5 · Water Storage Bldg</t>
  </si>
  <si>
    <t>Total 845A · Buildings</t>
  </si>
  <si>
    <t>845B · Ponds</t>
  </si>
  <si>
    <t>845D · Tools/Maintenance Equipment</t>
  </si>
  <si>
    <t>845E · Treatment Equipment</t>
  </si>
  <si>
    <t>845E2 · Monitoring Equipment</t>
  </si>
  <si>
    <t>845E2a · Computer</t>
  </si>
  <si>
    <t>Total 845E2 · Monitoring Equipment</t>
  </si>
  <si>
    <t>845E3 · Water Testing</t>
  </si>
  <si>
    <t>845E5 · Water Treatment Supplies</t>
  </si>
  <si>
    <t>Total 845E · Treatment Equipment</t>
  </si>
  <si>
    <t>Total 845 · Repairs/Maintenance/Testing</t>
  </si>
  <si>
    <t>850 · Salaries</t>
  </si>
  <si>
    <t>885 · Utilities-Operating</t>
  </si>
  <si>
    <t>885A · Electric</t>
  </si>
  <si>
    <t>885A1 · 111 Sportsman Ln</t>
  </si>
  <si>
    <t>885A2 · 18602 St. Hwy 67</t>
  </si>
  <si>
    <t>885A3 · 226 Sportsman Ln</t>
  </si>
  <si>
    <t>885A4 · 2nd Lake Pump House</t>
  </si>
  <si>
    <t>Total 885A · Electric</t>
  </si>
  <si>
    <t>885B · Gas</t>
  </si>
  <si>
    <t>885B1 · 226 Sportsman Ln</t>
  </si>
  <si>
    <t>885B2 · B(67)-226 Sportsman Ln</t>
  </si>
  <si>
    <t>885B3 · 111 Sportsman Ln</t>
  </si>
  <si>
    <t>885B4 · Pumphouse-111 Sportsman Ln</t>
  </si>
  <si>
    <t>Total 885B · Gas</t>
  </si>
  <si>
    <t>885C · Internet</t>
  </si>
  <si>
    <t>885C2 · Water Plant</t>
  </si>
  <si>
    <t>Total 885C · Internet</t>
  </si>
  <si>
    <t>885D · Telephone</t>
  </si>
  <si>
    <t>885E · Trash Disposal</t>
  </si>
  <si>
    <t>Total 885 · Utilities-Operating</t>
  </si>
  <si>
    <t>900 · Contingency</t>
  </si>
  <si>
    <t>950 · Publishing - Legal/Ads</t>
  </si>
  <si>
    <t>9955 · Payroll Taxes</t>
  </si>
  <si>
    <t>Total Expense</t>
  </si>
  <si>
    <t>2024 Actual</t>
  </si>
  <si>
    <t>2025 YTD</t>
  </si>
  <si>
    <t>2025 Budget</t>
  </si>
  <si>
    <t>2026 Budget</t>
  </si>
  <si>
    <t>Net Ordinary Income</t>
  </si>
  <si>
    <t>Net Income</t>
  </si>
  <si>
    <t>Beginning Fund Balance</t>
  </si>
  <si>
    <t>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</si>
</sst>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0" fontId="1" fillId="0" borderId="0" xfId="0" applyFont="1"/>
    <xf numFmtId="164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0" xfId="0" applyFont="1"/>
    <xf numFmtId="39" fontId="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76200</xdr:colOff>
          <xdr:row>1</xdr:row>
          <xdr:rowOff>83820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76200</xdr:colOff>
          <xdr:row>1</xdr:row>
          <xdr:rowOff>83820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F0B3-8717-46C2-8997-22C54C901E1C}">
  <sheetPr codeName="Sheet1"/>
  <dimension ref="A1:I108"/>
  <sheetViews>
    <sheetView tabSelected="1" zoomScale="180" zoomScaleNormal="180" workbookViewId="0">
      <pane xSplit="5" ySplit="1" topLeftCell="F2" activePane="bottomRight" state="frozenSplit"/>
      <selection pane="topRight" activeCell="I1" sqref="I1"/>
      <selection pane="bottomLeft" activeCell="A3" sqref="A3"/>
      <selection pane="bottomRight" activeCell="E110" sqref="E110"/>
    </sheetView>
  </sheetViews>
  <sheetFormatPr defaultColWidth="8.88671875" defaultRowHeight="13.8" x14ac:dyDescent="0.25"/>
  <cols>
    <col min="1" max="4" width="3" style="8" customWidth="1"/>
    <col min="5" max="5" width="23.88671875" style="8" customWidth="1"/>
    <col min="6" max="6" width="14.44140625" style="8" customWidth="1"/>
    <col min="7" max="7" width="9.33203125" style="6" bestFit="1" customWidth="1"/>
    <col min="8" max="9" width="13" style="6" customWidth="1"/>
    <col min="10" max="16384" width="8.88671875" style="6"/>
  </cols>
  <sheetData>
    <row r="1" spans="1:9" s="11" customFormat="1" ht="11.4" thickTop="1" thickBot="1" x14ac:dyDescent="0.25">
      <c r="A1" s="9"/>
      <c r="B1" s="9"/>
      <c r="C1" s="9"/>
      <c r="D1" s="9"/>
      <c r="E1" s="9"/>
      <c r="F1" s="10" t="s">
        <v>100</v>
      </c>
      <c r="G1" s="10" t="s">
        <v>101</v>
      </c>
      <c r="H1" s="10" t="s">
        <v>102</v>
      </c>
      <c r="I1" s="10" t="s">
        <v>103</v>
      </c>
    </row>
    <row r="2" spans="1:9" s="11" customFormat="1" ht="10.8" thickTop="1" x14ac:dyDescent="0.2">
      <c r="A2" s="9"/>
      <c r="B2" s="9"/>
      <c r="C2" s="9"/>
      <c r="D2" s="9"/>
      <c r="E2" s="9"/>
      <c r="F2" s="9"/>
      <c r="G2" s="12"/>
      <c r="H2" s="12"/>
      <c r="I2" s="12"/>
    </row>
    <row r="3" spans="1:9" x14ac:dyDescent="0.25">
      <c r="A3" s="1"/>
      <c r="B3" s="1" t="s">
        <v>106</v>
      </c>
      <c r="C3" s="1"/>
      <c r="D3" s="1"/>
      <c r="E3" s="1"/>
      <c r="F3" s="1"/>
      <c r="G3" s="2">
        <v>175000</v>
      </c>
      <c r="H3" s="2">
        <v>64530</v>
      </c>
      <c r="I3" s="2">
        <v>150000</v>
      </c>
    </row>
    <row r="4" spans="1:9" x14ac:dyDescent="0.25">
      <c r="A4" s="1" t="s">
        <v>0</v>
      </c>
      <c r="B4" s="1"/>
      <c r="C4" s="1"/>
      <c r="D4" s="1"/>
      <c r="E4" s="1"/>
      <c r="F4" s="1"/>
      <c r="G4" s="2"/>
      <c r="H4" s="2"/>
      <c r="I4" s="2"/>
    </row>
    <row r="5" spans="1:9" x14ac:dyDescent="0.25">
      <c r="A5" s="1"/>
      <c r="B5" s="1" t="s">
        <v>1</v>
      </c>
      <c r="C5" s="1"/>
      <c r="D5" s="1"/>
      <c r="E5" s="1"/>
      <c r="F5" s="1"/>
      <c r="G5" s="2"/>
      <c r="H5" s="2"/>
      <c r="I5" s="2"/>
    </row>
    <row r="6" spans="1:9" x14ac:dyDescent="0.25">
      <c r="A6" s="1"/>
      <c r="B6" s="1"/>
      <c r="C6" s="1" t="s">
        <v>2</v>
      </c>
      <c r="D6" s="1"/>
      <c r="E6" s="1"/>
      <c r="F6" s="2">
        <v>138148</v>
      </c>
      <c r="G6" s="2">
        <v>121195.5</v>
      </c>
      <c r="H6" s="2">
        <v>135700</v>
      </c>
      <c r="I6" s="2">
        <v>150302</v>
      </c>
    </row>
    <row r="7" spans="1:9" x14ac:dyDescent="0.25">
      <c r="A7" s="1"/>
      <c r="B7" s="1"/>
      <c r="C7" s="1" t="s">
        <v>3</v>
      </c>
      <c r="D7" s="1"/>
      <c r="E7" s="1"/>
      <c r="F7" s="2">
        <v>19100</v>
      </c>
      <c r="G7" s="2">
        <v>16570</v>
      </c>
      <c r="H7" s="2">
        <v>19770</v>
      </c>
      <c r="I7" s="2">
        <v>19770</v>
      </c>
    </row>
    <row r="8" spans="1:9" x14ac:dyDescent="0.25">
      <c r="A8" s="1"/>
      <c r="B8" s="1"/>
      <c r="C8" s="1" t="s">
        <v>4</v>
      </c>
      <c r="D8" s="1"/>
      <c r="E8" s="1"/>
      <c r="F8" s="2">
        <v>1350</v>
      </c>
      <c r="G8" s="2">
        <v>1800</v>
      </c>
      <c r="H8" s="2">
        <v>600</v>
      </c>
      <c r="I8" s="2">
        <v>1000</v>
      </c>
    </row>
    <row r="9" spans="1:9" x14ac:dyDescent="0.25">
      <c r="A9" s="1"/>
      <c r="B9" s="1"/>
      <c r="C9" s="1" t="s">
        <v>5</v>
      </c>
      <c r="D9" s="1"/>
      <c r="E9" s="1"/>
      <c r="F9" s="2">
        <v>2320</v>
      </c>
      <c r="G9" s="2">
        <v>1960</v>
      </c>
      <c r="H9" s="2">
        <v>1920</v>
      </c>
      <c r="I9" s="2">
        <v>2000</v>
      </c>
    </row>
    <row r="10" spans="1:9" x14ac:dyDescent="0.25">
      <c r="A10" s="1"/>
      <c r="B10" s="1"/>
      <c r="C10" s="1" t="s">
        <v>6</v>
      </c>
      <c r="D10" s="1"/>
      <c r="E10" s="1"/>
      <c r="F10" s="2">
        <v>300</v>
      </c>
      <c r="G10" s="2">
        <v>1300</v>
      </c>
      <c r="H10" s="2">
        <v>675</v>
      </c>
      <c r="I10" s="2">
        <v>1500</v>
      </c>
    </row>
    <row r="11" spans="1:9" x14ac:dyDescent="0.25">
      <c r="A11" s="1"/>
      <c r="B11" s="1"/>
      <c r="C11" s="1" t="s">
        <v>7</v>
      </c>
      <c r="D11" s="1"/>
      <c r="E11" s="1"/>
      <c r="F11" s="2">
        <v>2500</v>
      </c>
      <c r="G11" s="2">
        <v>1675</v>
      </c>
      <c r="H11" s="2">
        <v>2860</v>
      </c>
      <c r="I11" s="2">
        <v>2860</v>
      </c>
    </row>
    <row r="12" spans="1:9" x14ac:dyDescent="0.25">
      <c r="A12" s="1"/>
      <c r="B12" s="1"/>
      <c r="C12" s="1" t="s">
        <v>8</v>
      </c>
      <c r="D12" s="1"/>
      <c r="E12" s="1"/>
      <c r="F12" s="2">
        <v>0</v>
      </c>
      <c r="G12" s="2">
        <v>50</v>
      </c>
      <c r="H12" s="2"/>
      <c r="I12" s="2">
        <v>100</v>
      </c>
    </row>
    <row r="13" spans="1:9" x14ac:dyDescent="0.25">
      <c r="A13" s="1"/>
      <c r="B13" s="1"/>
      <c r="C13" s="1" t="s">
        <v>9</v>
      </c>
      <c r="D13" s="1"/>
      <c r="E13" s="1"/>
      <c r="F13" s="2">
        <v>275</v>
      </c>
      <c r="G13" s="2">
        <v>125</v>
      </c>
      <c r="H13" s="2">
        <v>200</v>
      </c>
      <c r="I13" s="2">
        <v>200</v>
      </c>
    </row>
    <row r="14" spans="1:9" ht="14.4" thickBot="1" x14ac:dyDescent="0.3">
      <c r="A14" s="1"/>
      <c r="B14" s="1"/>
      <c r="C14" s="1" t="s">
        <v>10</v>
      </c>
      <c r="D14" s="1"/>
      <c r="E14" s="1"/>
      <c r="F14" s="3">
        <v>-52</v>
      </c>
      <c r="G14" s="3">
        <v>-50</v>
      </c>
      <c r="H14" s="3"/>
      <c r="I14" s="3">
        <v>0</v>
      </c>
    </row>
    <row r="15" spans="1:9" x14ac:dyDescent="0.25">
      <c r="A15" s="1"/>
      <c r="B15" s="1" t="s">
        <v>11</v>
      </c>
      <c r="C15" s="1"/>
      <c r="D15" s="1"/>
      <c r="E15" s="1"/>
      <c r="F15" s="2">
        <f>ROUND(SUM(F5:F14),5)</f>
        <v>163941</v>
      </c>
      <c r="G15" s="2">
        <f>ROUND(SUM(G5:G14),5)</f>
        <v>144625.5</v>
      </c>
      <c r="H15" s="2">
        <f>ROUND(SUM(H5:H14),5)</f>
        <v>161725</v>
      </c>
      <c r="I15" s="2">
        <f>ROUND(SUM(I5:I14),5)</f>
        <v>177732</v>
      </c>
    </row>
    <row r="16" spans="1:9" x14ac:dyDescent="0.25">
      <c r="A16" s="1"/>
      <c r="B16" s="1" t="s">
        <v>12</v>
      </c>
      <c r="C16" s="1"/>
      <c r="D16" s="1"/>
      <c r="E16" s="1"/>
      <c r="F16" s="2">
        <v>15.75</v>
      </c>
      <c r="G16" s="2">
        <v>0</v>
      </c>
      <c r="H16" s="2">
        <v>24</v>
      </c>
      <c r="I16" s="2">
        <v>24</v>
      </c>
    </row>
    <row r="17" spans="1:9" x14ac:dyDescent="0.25">
      <c r="A17" s="1"/>
      <c r="B17" s="1" t="s">
        <v>13</v>
      </c>
      <c r="C17" s="1"/>
      <c r="D17" s="1"/>
      <c r="E17" s="1"/>
      <c r="F17" s="2">
        <v>72.52</v>
      </c>
      <c r="G17" s="2">
        <v>1966.36</v>
      </c>
      <c r="H17" s="2"/>
      <c r="I17" s="2">
        <v>2500</v>
      </c>
    </row>
    <row r="18" spans="1:9" x14ac:dyDescent="0.25">
      <c r="A18" s="1"/>
      <c r="B18" s="1" t="s">
        <v>14</v>
      </c>
      <c r="C18" s="1"/>
      <c r="D18" s="1"/>
      <c r="E18" s="1"/>
      <c r="F18" s="2">
        <v>58578.96</v>
      </c>
      <c r="G18" s="2">
        <v>55147.41</v>
      </c>
      <c r="H18" s="2">
        <v>57872</v>
      </c>
      <c r="I18" s="2">
        <v>61000</v>
      </c>
    </row>
    <row r="19" spans="1:9" x14ac:dyDescent="0.25">
      <c r="A19" s="1"/>
      <c r="B19" s="1" t="s">
        <v>15</v>
      </c>
      <c r="C19" s="1"/>
      <c r="D19" s="1"/>
      <c r="E19" s="1"/>
      <c r="F19" s="2">
        <v>5160.58</v>
      </c>
      <c r="G19" s="2">
        <v>4478.32</v>
      </c>
      <c r="H19" s="2">
        <v>5330</v>
      </c>
      <c r="I19" s="2">
        <v>6000</v>
      </c>
    </row>
    <row r="20" spans="1:9" x14ac:dyDescent="0.25">
      <c r="A20" s="1"/>
      <c r="B20" s="1" t="s">
        <v>16</v>
      </c>
      <c r="C20" s="1"/>
      <c r="D20" s="1"/>
      <c r="E20" s="1"/>
      <c r="F20" s="2">
        <v>0</v>
      </c>
      <c r="G20" s="2">
        <v>1316.85</v>
      </c>
      <c r="H20" s="2"/>
      <c r="I20" s="2">
        <v>1500</v>
      </c>
    </row>
    <row r="21" spans="1:9" ht="14.4" thickBot="1" x14ac:dyDescent="0.3">
      <c r="A21" s="1"/>
      <c r="B21" s="1" t="s">
        <v>17</v>
      </c>
      <c r="C21" s="1"/>
      <c r="D21" s="1"/>
      <c r="E21" s="1"/>
      <c r="F21" s="2">
        <v>204.47</v>
      </c>
      <c r="G21" s="2">
        <v>151.80000000000001</v>
      </c>
      <c r="H21" s="2">
        <v>173</v>
      </c>
      <c r="I21" s="2">
        <v>200</v>
      </c>
    </row>
    <row r="22" spans="1:9" ht="14.4" thickBot="1" x14ac:dyDescent="0.3">
      <c r="A22" s="1" t="s">
        <v>18</v>
      </c>
      <c r="B22" s="1"/>
      <c r="C22" s="1"/>
      <c r="D22" s="1"/>
      <c r="E22" s="1"/>
      <c r="F22" s="4">
        <f>ROUND(SUM(F3:F4)+SUM(F15:F21),5)</f>
        <v>227973.28</v>
      </c>
      <c r="G22" s="4">
        <f>ROUND(SUM(G3:G4)+SUM(G15:G21),5)</f>
        <v>382686.24</v>
      </c>
      <c r="H22" s="4">
        <f>ROUND(SUM(H3:H4)+SUM(H15:H21),5)</f>
        <v>289654</v>
      </c>
      <c r="I22" s="4">
        <f>ROUND(SUM(I3:I4)+SUM(I15:I21),5)</f>
        <v>398956</v>
      </c>
    </row>
    <row r="23" spans="1:9" x14ac:dyDescent="0.25">
      <c r="A23" s="1"/>
      <c r="B23" s="1"/>
      <c r="C23" s="1"/>
      <c r="D23" s="1"/>
      <c r="E23" s="1"/>
      <c r="F23" s="2">
        <f>F22</f>
        <v>227973.28</v>
      </c>
      <c r="G23" s="2">
        <f>G22</f>
        <v>382686.24</v>
      </c>
      <c r="H23" s="2">
        <f>H22</f>
        <v>289654</v>
      </c>
      <c r="I23" s="2">
        <f>I22</f>
        <v>398956</v>
      </c>
    </row>
    <row r="24" spans="1:9" x14ac:dyDescent="0.25">
      <c r="A24" s="1" t="s">
        <v>19</v>
      </c>
      <c r="B24" s="1"/>
      <c r="C24" s="1"/>
      <c r="D24" s="1"/>
      <c r="E24" s="1"/>
      <c r="F24" s="1"/>
      <c r="G24" s="2"/>
      <c r="H24" s="2"/>
      <c r="I24" s="2"/>
    </row>
    <row r="25" spans="1:9" x14ac:dyDescent="0.25">
      <c r="A25" s="1"/>
      <c r="B25" s="1" t="s">
        <v>20</v>
      </c>
      <c r="C25" s="1"/>
      <c r="D25" s="1"/>
      <c r="E25" s="1"/>
      <c r="F25" s="2">
        <v>1703.06</v>
      </c>
      <c r="G25" s="2">
        <v>1658.97</v>
      </c>
      <c r="H25" s="2">
        <v>1535</v>
      </c>
      <c r="I25" s="2">
        <v>1850</v>
      </c>
    </row>
    <row r="26" spans="1:9" x14ac:dyDescent="0.25">
      <c r="A26" s="1"/>
      <c r="B26" s="1" t="s">
        <v>21</v>
      </c>
      <c r="C26" s="1"/>
      <c r="D26" s="1"/>
      <c r="E26" s="1"/>
      <c r="F26" s="2">
        <v>13060</v>
      </c>
      <c r="G26" s="2">
        <v>13078</v>
      </c>
      <c r="H26" s="2">
        <v>15400</v>
      </c>
      <c r="I26" s="2">
        <v>15500</v>
      </c>
    </row>
    <row r="27" spans="1:9" x14ac:dyDescent="0.25">
      <c r="A27" s="1"/>
      <c r="B27" s="1" t="s">
        <v>22</v>
      </c>
      <c r="C27" s="1"/>
      <c r="D27" s="1"/>
      <c r="E27" s="1"/>
      <c r="G27" s="2"/>
      <c r="H27" s="2"/>
      <c r="I27" s="2"/>
    </row>
    <row r="28" spans="1:9" x14ac:dyDescent="0.25">
      <c r="A28" s="1"/>
      <c r="B28" s="1"/>
      <c r="C28" s="1" t="s">
        <v>23</v>
      </c>
      <c r="D28" s="1"/>
      <c r="E28" s="1"/>
      <c r="F28" s="1"/>
      <c r="G28" s="2"/>
      <c r="H28" s="2"/>
      <c r="I28" s="2"/>
    </row>
    <row r="29" spans="1:9" ht="14.4" thickBot="1" x14ac:dyDescent="0.3">
      <c r="A29" s="1"/>
      <c r="B29" s="1"/>
      <c r="C29" s="1"/>
      <c r="D29" s="1" t="s">
        <v>24</v>
      </c>
      <c r="E29" s="1"/>
      <c r="F29" s="3">
        <v>6012.17</v>
      </c>
      <c r="G29" s="3">
        <v>7171.32</v>
      </c>
      <c r="H29" s="3">
        <v>8400</v>
      </c>
      <c r="I29" s="3">
        <v>8400</v>
      </c>
    </row>
    <row r="30" spans="1:9" x14ac:dyDescent="0.25">
      <c r="A30" s="1"/>
      <c r="B30" s="1"/>
      <c r="C30" s="1" t="s">
        <v>25</v>
      </c>
      <c r="D30" s="1"/>
      <c r="E30" s="1"/>
      <c r="F30" s="2">
        <f>ROUND(SUM(F28:F29),5)</f>
        <v>6012.17</v>
      </c>
      <c r="G30" s="2">
        <f>ROUND(SUM(G28:G29),5)</f>
        <v>7171.32</v>
      </c>
      <c r="H30" s="2">
        <f>ROUND(SUM(H28:H29),5)</f>
        <v>8400</v>
      </c>
      <c r="I30" s="2">
        <f>ROUND(SUM(I28:I29),5)</f>
        <v>8400</v>
      </c>
    </row>
    <row r="31" spans="1:9" x14ac:dyDescent="0.25">
      <c r="A31" s="1"/>
      <c r="B31" s="1"/>
      <c r="C31" s="1" t="s">
        <v>26</v>
      </c>
      <c r="D31" s="1"/>
      <c r="E31" s="1"/>
      <c r="F31" s="1"/>
      <c r="G31" s="2"/>
      <c r="H31" s="2"/>
      <c r="I31" s="2"/>
    </row>
    <row r="32" spans="1:9" x14ac:dyDescent="0.25">
      <c r="A32" s="1"/>
      <c r="B32" s="1"/>
      <c r="C32" s="1"/>
      <c r="D32" s="1" t="s">
        <v>27</v>
      </c>
      <c r="E32" s="1"/>
      <c r="F32" s="2">
        <v>0</v>
      </c>
      <c r="G32" s="2">
        <v>221.62</v>
      </c>
      <c r="H32" s="2"/>
      <c r="I32" s="2">
        <v>250</v>
      </c>
    </row>
    <row r="33" spans="1:9" ht="14.4" thickBot="1" x14ac:dyDescent="0.3">
      <c r="A33" s="1"/>
      <c r="B33" s="1"/>
      <c r="C33" s="1"/>
      <c r="D33" s="1" t="s">
        <v>28</v>
      </c>
      <c r="E33" s="1"/>
      <c r="F33" s="3">
        <v>307.64999999999998</v>
      </c>
      <c r="G33" s="3">
        <v>0</v>
      </c>
      <c r="H33" s="3">
        <v>540</v>
      </c>
      <c r="I33" s="3">
        <v>250</v>
      </c>
    </row>
    <row r="34" spans="1:9" x14ac:dyDescent="0.25">
      <c r="A34" s="1"/>
      <c r="B34" s="1"/>
      <c r="C34" s="1" t="s">
        <v>29</v>
      </c>
      <c r="D34" s="1"/>
      <c r="E34" s="1"/>
      <c r="F34" s="2">
        <f>ROUND(SUM(F31:F33),5)</f>
        <v>307.64999999999998</v>
      </c>
      <c r="G34" s="2">
        <f>ROUND(SUM(G31:G33),5)</f>
        <v>221.62</v>
      </c>
      <c r="H34" s="2">
        <f>ROUND(SUM(H31:H33),5)</f>
        <v>540</v>
      </c>
      <c r="I34" s="2">
        <f>ROUND(SUM(I31:I33),5)</f>
        <v>500</v>
      </c>
    </row>
    <row r="35" spans="1:9" x14ac:dyDescent="0.25">
      <c r="A35" s="1"/>
      <c r="B35" s="1"/>
      <c r="C35" s="1" t="s">
        <v>30</v>
      </c>
      <c r="D35" s="1"/>
      <c r="E35" s="1"/>
      <c r="F35" s="1"/>
      <c r="G35" s="2"/>
      <c r="H35" s="2"/>
      <c r="I35" s="2"/>
    </row>
    <row r="36" spans="1:9" x14ac:dyDescent="0.25">
      <c r="A36" s="1"/>
      <c r="B36" s="1"/>
      <c r="C36" s="1"/>
      <c r="D36" s="1" t="s">
        <v>31</v>
      </c>
      <c r="E36" s="1"/>
      <c r="F36" s="2">
        <v>21782.799999999999</v>
      </c>
      <c r="G36" s="2">
        <v>25527.57</v>
      </c>
      <c r="H36" s="2">
        <v>3000</v>
      </c>
      <c r="I36" s="2">
        <v>2228.37</v>
      </c>
    </row>
    <row r="37" spans="1:9" x14ac:dyDescent="0.25">
      <c r="A37" s="1"/>
      <c r="B37" s="1"/>
      <c r="C37" s="1"/>
      <c r="D37" s="1" t="s">
        <v>32</v>
      </c>
      <c r="E37" s="1"/>
      <c r="F37" s="14">
        <v>0</v>
      </c>
      <c r="G37" s="2">
        <v>7443.78</v>
      </c>
      <c r="H37" s="2">
        <v>2400</v>
      </c>
      <c r="I37" s="2">
        <v>6334.3</v>
      </c>
    </row>
    <row r="38" spans="1:9" ht="14.4" thickBot="1" x14ac:dyDescent="0.3">
      <c r="A38" s="1"/>
      <c r="B38" s="1"/>
      <c r="C38" s="1"/>
      <c r="D38" s="1" t="s">
        <v>33</v>
      </c>
      <c r="E38" s="1"/>
      <c r="F38" s="13">
        <v>0</v>
      </c>
      <c r="G38" s="3">
        <v>87.89</v>
      </c>
      <c r="H38" s="3"/>
      <c r="I38" s="3">
        <v>1915.08</v>
      </c>
    </row>
    <row r="39" spans="1:9" x14ac:dyDescent="0.25">
      <c r="A39" s="1"/>
      <c r="B39" s="1"/>
      <c r="C39" s="1" t="s">
        <v>34</v>
      </c>
      <c r="D39" s="1"/>
      <c r="E39" s="1"/>
      <c r="F39" s="2">
        <f>ROUND(SUM(F35:F38),5)</f>
        <v>21782.799999999999</v>
      </c>
      <c r="G39" s="2">
        <f>ROUND(SUM(G35:G38),5)</f>
        <v>33059.24</v>
      </c>
      <c r="H39" s="2">
        <f>ROUND(SUM(H35:H38),5)</f>
        <v>5400</v>
      </c>
      <c r="I39" s="2">
        <f>ROUND(SUM(I35:I38),5)</f>
        <v>10477.75</v>
      </c>
    </row>
    <row r="40" spans="1:9" x14ac:dyDescent="0.25">
      <c r="A40" s="1"/>
      <c r="B40" s="1"/>
      <c r="C40" s="1" t="s">
        <v>35</v>
      </c>
      <c r="D40" s="1"/>
      <c r="E40" s="1"/>
      <c r="F40" s="14">
        <v>0</v>
      </c>
      <c r="G40" s="2">
        <v>16849.78</v>
      </c>
      <c r="H40" s="2">
        <v>33936</v>
      </c>
      <c r="I40" s="2">
        <v>22536.84</v>
      </c>
    </row>
    <row r="41" spans="1:9" ht="14.4" thickBot="1" x14ac:dyDescent="0.3">
      <c r="A41" s="1"/>
      <c r="B41" s="1"/>
      <c r="C41" s="1" t="s">
        <v>36</v>
      </c>
      <c r="D41" s="1"/>
      <c r="E41" s="1"/>
      <c r="F41" s="3">
        <v>0</v>
      </c>
      <c r="G41" s="3">
        <v>7599.44</v>
      </c>
      <c r="H41" s="3"/>
      <c r="I41" s="3">
        <v>11399.16</v>
      </c>
    </row>
    <row r="42" spans="1:9" x14ac:dyDescent="0.25">
      <c r="A42" s="1"/>
      <c r="B42" s="1" t="s">
        <v>37</v>
      </c>
      <c r="C42" s="1"/>
      <c r="D42" s="1"/>
      <c r="E42" s="1"/>
      <c r="F42" s="2">
        <f>ROUND(F27+F30+F34+SUM(F39:F41),5)</f>
        <v>28102.62</v>
      </c>
      <c r="G42" s="2">
        <f>ROUND(G27+G30+G34+SUM(G39:G41),5)</f>
        <v>64901.4</v>
      </c>
      <c r="H42" s="2">
        <f>ROUND(H27+H30+H34+SUM(H39:H41),5)</f>
        <v>48276</v>
      </c>
      <c r="I42" s="2">
        <f>ROUND(I27+I30+I34+SUM(I39:I41),5)</f>
        <v>53313.75</v>
      </c>
    </row>
    <row r="43" spans="1:9" x14ac:dyDescent="0.25">
      <c r="A43" s="1"/>
      <c r="B43" s="1" t="s">
        <v>38</v>
      </c>
      <c r="C43" s="1"/>
      <c r="D43" s="1"/>
      <c r="E43" s="1"/>
      <c r="F43" s="1"/>
      <c r="G43" s="2"/>
      <c r="H43" s="2"/>
      <c r="I43" s="2"/>
    </row>
    <row r="44" spans="1:9" x14ac:dyDescent="0.25">
      <c r="A44" s="1"/>
      <c r="B44" s="1"/>
      <c r="C44" s="1" t="s">
        <v>39</v>
      </c>
      <c r="D44" s="1"/>
      <c r="E44" s="1"/>
      <c r="F44" s="2">
        <v>4534.62</v>
      </c>
      <c r="G44" s="2">
        <v>4036.62</v>
      </c>
      <c r="H44" s="2">
        <v>5400</v>
      </c>
      <c r="I44" s="2">
        <v>5400</v>
      </c>
    </row>
    <row r="45" spans="1:9" ht="14.4" thickBot="1" x14ac:dyDescent="0.3">
      <c r="A45" s="1"/>
      <c r="B45" s="1"/>
      <c r="C45" s="1" t="s">
        <v>40</v>
      </c>
      <c r="D45" s="1"/>
      <c r="E45" s="1"/>
      <c r="F45" s="3">
        <v>128.15</v>
      </c>
      <c r="G45" s="3">
        <v>62.5</v>
      </c>
      <c r="H45" s="3"/>
      <c r="I45" s="3">
        <v>0</v>
      </c>
    </row>
    <row r="46" spans="1:9" x14ac:dyDescent="0.25">
      <c r="A46" s="1"/>
      <c r="B46" s="1" t="s">
        <v>41</v>
      </c>
      <c r="C46" s="1"/>
      <c r="D46" s="1"/>
      <c r="E46" s="1"/>
      <c r="F46" s="2">
        <f>ROUND(SUM(F43:F45),5)</f>
        <v>4662.7700000000004</v>
      </c>
      <c r="G46" s="2">
        <f>ROUND(SUM(G43:G45),5)</f>
        <v>4099.12</v>
      </c>
      <c r="H46" s="2">
        <f>ROUND(SUM(H43:H45),5)</f>
        <v>5400</v>
      </c>
      <c r="I46" s="2">
        <f>ROUND(SUM(I43:I45),5)</f>
        <v>5400</v>
      </c>
    </row>
    <row r="47" spans="1:9" x14ac:dyDescent="0.25">
      <c r="A47" s="1"/>
      <c r="B47" s="1" t="s">
        <v>42</v>
      </c>
      <c r="C47" s="1"/>
      <c r="D47" s="1"/>
      <c r="E47" s="1"/>
      <c r="F47" s="2">
        <v>2845</v>
      </c>
      <c r="G47" s="2">
        <v>2845</v>
      </c>
      <c r="H47" s="2">
        <v>2995</v>
      </c>
      <c r="I47" s="2">
        <v>2995</v>
      </c>
    </row>
    <row r="48" spans="1:9" x14ac:dyDescent="0.25">
      <c r="A48" s="1"/>
      <c r="B48" s="1" t="s">
        <v>43</v>
      </c>
      <c r="C48" s="1"/>
      <c r="D48" s="1"/>
      <c r="E48" s="1"/>
      <c r="F48" s="2">
        <v>0</v>
      </c>
      <c r="G48" s="2">
        <v>0</v>
      </c>
      <c r="H48" s="2">
        <v>300</v>
      </c>
      <c r="I48" s="2">
        <v>300</v>
      </c>
    </row>
    <row r="49" spans="1:9" x14ac:dyDescent="0.25">
      <c r="A49" s="1"/>
      <c r="B49" s="1" t="s">
        <v>44</v>
      </c>
      <c r="C49" s="1"/>
      <c r="D49" s="1"/>
      <c r="E49" s="1"/>
      <c r="F49" s="2">
        <v>522.22</v>
      </c>
      <c r="G49" s="2">
        <v>521.04999999999995</v>
      </c>
      <c r="H49" s="2">
        <v>575</v>
      </c>
      <c r="I49" s="2">
        <v>575</v>
      </c>
    </row>
    <row r="50" spans="1:9" x14ac:dyDescent="0.25">
      <c r="A50" s="1"/>
      <c r="B50" s="1" t="s">
        <v>45</v>
      </c>
      <c r="C50" s="1"/>
      <c r="D50" s="1"/>
      <c r="E50" s="1"/>
      <c r="F50" s="1"/>
      <c r="G50" s="2"/>
      <c r="H50" s="2"/>
      <c r="I50" s="2"/>
    </row>
    <row r="51" spans="1:9" ht="14.4" thickBot="1" x14ac:dyDescent="0.3">
      <c r="A51" s="1"/>
      <c r="B51" s="1"/>
      <c r="C51" s="1" t="s">
        <v>46</v>
      </c>
      <c r="D51" s="1"/>
      <c r="E51" s="1"/>
      <c r="F51" s="3">
        <v>34450</v>
      </c>
      <c r="G51" s="3">
        <v>20050</v>
      </c>
      <c r="H51" s="3">
        <v>19600</v>
      </c>
      <c r="I51" s="3">
        <v>10200</v>
      </c>
    </row>
    <row r="52" spans="1:9" x14ac:dyDescent="0.25">
      <c r="A52" s="1"/>
      <c r="B52" s="1" t="s">
        <v>47</v>
      </c>
      <c r="C52" s="1"/>
      <c r="D52" s="1"/>
      <c r="E52" s="1"/>
      <c r="F52" s="2">
        <f>ROUND(SUM(F50:F51),5)</f>
        <v>34450</v>
      </c>
      <c r="G52" s="2">
        <f>ROUND(SUM(G50:G51),5)</f>
        <v>20050</v>
      </c>
      <c r="H52" s="2">
        <f>ROUND(SUM(H50:H51),5)</f>
        <v>19600</v>
      </c>
      <c r="I52" s="2">
        <f>ROUND(SUM(I50:I51),5)</f>
        <v>10200</v>
      </c>
    </row>
    <row r="53" spans="1:9" x14ac:dyDescent="0.25">
      <c r="A53" s="1"/>
      <c r="B53" s="1" t="s">
        <v>48</v>
      </c>
      <c r="C53" s="1"/>
      <c r="D53" s="1"/>
      <c r="E53" s="1"/>
      <c r="F53" s="2">
        <v>0</v>
      </c>
      <c r="G53" s="2">
        <v>394.76</v>
      </c>
      <c r="H53" s="2"/>
      <c r="I53" s="2">
        <v>0</v>
      </c>
    </row>
    <row r="54" spans="1:9" x14ac:dyDescent="0.25">
      <c r="A54" s="1"/>
      <c r="B54" s="1" t="s">
        <v>49</v>
      </c>
      <c r="C54" s="1"/>
      <c r="D54" s="1"/>
      <c r="E54" s="1"/>
      <c r="F54" s="1"/>
      <c r="G54" s="2"/>
      <c r="H54" s="2"/>
      <c r="I54" s="2"/>
    </row>
    <row r="55" spans="1:9" x14ac:dyDescent="0.25">
      <c r="A55" s="1"/>
      <c r="B55" s="1"/>
      <c r="C55" s="1" t="s">
        <v>50</v>
      </c>
      <c r="D55" s="1"/>
      <c r="E55" s="1"/>
      <c r="F55" s="2">
        <v>9530</v>
      </c>
      <c r="G55" s="2">
        <v>13764</v>
      </c>
      <c r="H55" s="2">
        <v>16000</v>
      </c>
      <c r="I55" s="2">
        <v>17500</v>
      </c>
    </row>
    <row r="56" spans="1:9" ht="14.4" thickBot="1" x14ac:dyDescent="0.3">
      <c r="A56" s="1"/>
      <c r="B56" s="1"/>
      <c r="C56" s="1" t="s">
        <v>51</v>
      </c>
      <c r="D56" s="1"/>
      <c r="E56" s="1"/>
      <c r="F56" s="3">
        <v>1335</v>
      </c>
      <c r="G56" s="3">
        <v>2746</v>
      </c>
      <c r="H56" s="3">
        <v>2500</v>
      </c>
      <c r="I56" s="3">
        <v>3600</v>
      </c>
    </row>
    <row r="57" spans="1:9" x14ac:dyDescent="0.25">
      <c r="A57" s="1"/>
      <c r="B57" s="1" t="s">
        <v>52</v>
      </c>
      <c r="C57" s="1"/>
      <c r="D57" s="1"/>
      <c r="E57" s="1"/>
      <c r="F57" s="2">
        <f>ROUND(SUM(F54:F56),5)</f>
        <v>10865</v>
      </c>
      <c r="G57" s="2">
        <f>ROUND(SUM(G54:G56),5)</f>
        <v>16510</v>
      </c>
      <c r="H57" s="2">
        <f>ROUND(SUM(H54:H56),5)</f>
        <v>18500</v>
      </c>
      <c r="I57" s="2">
        <f>ROUND(SUM(I54:I56),5)</f>
        <v>21100</v>
      </c>
    </row>
    <row r="58" spans="1:9" x14ac:dyDescent="0.25">
      <c r="A58" s="1"/>
      <c r="B58" s="1" t="s">
        <v>53</v>
      </c>
      <c r="C58" s="1"/>
      <c r="D58" s="1"/>
      <c r="E58" s="1"/>
      <c r="F58" s="2">
        <v>98.98</v>
      </c>
      <c r="G58" s="2">
        <v>85</v>
      </c>
      <c r="H58" s="2">
        <v>100</v>
      </c>
      <c r="I58" s="2">
        <v>100</v>
      </c>
    </row>
    <row r="59" spans="1:9" x14ac:dyDescent="0.25">
      <c r="A59" s="1"/>
      <c r="B59" s="1" t="s">
        <v>54</v>
      </c>
      <c r="C59" s="1"/>
      <c r="D59" s="1"/>
      <c r="E59" s="1"/>
      <c r="F59" s="2">
        <v>0</v>
      </c>
      <c r="G59" s="2">
        <v>334.66</v>
      </c>
      <c r="H59" s="2"/>
      <c r="I59" s="2"/>
    </row>
    <row r="60" spans="1:9" x14ac:dyDescent="0.25">
      <c r="A60" s="1"/>
      <c r="B60" s="1" t="s">
        <v>55</v>
      </c>
      <c r="C60" s="1"/>
      <c r="D60" s="1"/>
      <c r="E60" s="1"/>
      <c r="F60" s="2">
        <v>11887.5</v>
      </c>
      <c r="G60" s="2">
        <v>6450</v>
      </c>
      <c r="H60" s="2">
        <v>6000</v>
      </c>
      <c r="I60" s="2">
        <v>6500</v>
      </c>
    </row>
    <row r="61" spans="1:9" x14ac:dyDescent="0.25">
      <c r="A61" s="1"/>
      <c r="B61" s="1" t="s">
        <v>56</v>
      </c>
      <c r="C61" s="1"/>
      <c r="D61" s="1"/>
      <c r="E61" s="1"/>
      <c r="F61" s="1"/>
      <c r="G61" s="2"/>
      <c r="H61" s="2"/>
      <c r="I61" s="2"/>
    </row>
    <row r="62" spans="1:9" ht="14.4" thickBot="1" x14ac:dyDescent="0.3">
      <c r="A62" s="1"/>
      <c r="B62" s="1"/>
      <c r="C62" s="1" t="s">
        <v>57</v>
      </c>
      <c r="D62" s="1"/>
      <c r="E62" s="1"/>
      <c r="F62" s="3">
        <v>3704.3</v>
      </c>
      <c r="G62" s="3">
        <v>704.58</v>
      </c>
      <c r="H62" s="3">
        <v>3600</v>
      </c>
      <c r="I62" s="3">
        <v>2000</v>
      </c>
    </row>
    <row r="63" spans="1:9" x14ac:dyDescent="0.25">
      <c r="A63" s="1"/>
      <c r="B63" s="1" t="s">
        <v>58</v>
      </c>
      <c r="C63" s="1"/>
      <c r="D63" s="1"/>
      <c r="E63" s="1"/>
      <c r="F63" s="2">
        <f>ROUND(SUM(F61:F62),5)</f>
        <v>3704.3</v>
      </c>
      <c r="G63" s="2">
        <f>ROUND(SUM(G61:G62),5)</f>
        <v>704.58</v>
      </c>
      <c r="H63" s="2">
        <f>ROUND(SUM(H61:H62),5)</f>
        <v>3600</v>
      </c>
      <c r="I63" s="2">
        <f>ROUND(SUM(I61:I62),5)</f>
        <v>2000</v>
      </c>
    </row>
    <row r="64" spans="1:9" x14ac:dyDescent="0.25">
      <c r="A64" s="1"/>
      <c r="B64" s="1" t="s">
        <v>59</v>
      </c>
      <c r="C64" s="1"/>
      <c r="D64" s="1"/>
      <c r="E64" s="1"/>
      <c r="F64" s="2">
        <v>0</v>
      </c>
      <c r="G64" s="2">
        <v>0</v>
      </c>
      <c r="H64" s="2">
        <v>5000</v>
      </c>
      <c r="I64" s="2">
        <v>7500</v>
      </c>
    </row>
    <row r="65" spans="1:9" x14ac:dyDescent="0.25">
      <c r="A65" s="1"/>
      <c r="B65" s="1" t="s">
        <v>60</v>
      </c>
      <c r="C65" s="1"/>
      <c r="D65" s="1"/>
      <c r="E65" s="1"/>
      <c r="F65" s="1"/>
      <c r="G65" s="2"/>
      <c r="H65" s="2"/>
      <c r="I65" s="2"/>
    </row>
    <row r="66" spans="1:9" x14ac:dyDescent="0.25">
      <c r="A66" s="1"/>
      <c r="B66" s="1"/>
      <c r="C66" s="1" t="s">
        <v>61</v>
      </c>
      <c r="D66" s="1"/>
      <c r="E66" s="1"/>
      <c r="F66" s="1"/>
      <c r="G66" s="2"/>
      <c r="H66" s="2"/>
      <c r="I66" s="2"/>
    </row>
    <row r="67" spans="1:9" x14ac:dyDescent="0.25">
      <c r="A67" s="1"/>
      <c r="B67" s="1"/>
      <c r="C67" s="1"/>
      <c r="D67" s="1" t="s">
        <v>62</v>
      </c>
      <c r="E67" s="1"/>
      <c r="F67" s="2">
        <v>0</v>
      </c>
      <c r="G67" s="2">
        <v>0</v>
      </c>
      <c r="H67" s="2">
        <v>500</v>
      </c>
      <c r="I67" s="2">
        <v>500</v>
      </c>
    </row>
    <row r="68" spans="1:9" x14ac:dyDescent="0.25">
      <c r="A68" s="1"/>
      <c r="B68" s="1"/>
      <c r="C68" s="1"/>
      <c r="D68" s="1" t="s">
        <v>63</v>
      </c>
      <c r="E68" s="1"/>
      <c r="F68" s="2">
        <v>5392.57</v>
      </c>
      <c r="G68" s="2">
        <v>20751.37</v>
      </c>
      <c r="H68" s="2">
        <v>3969</v>
      </c>
      <c r="I68" s="2">
        <v>10000</v>
      </c>
    </row>
    <row r="69" spans="1:9" ht="14.4" thickBot="1" x14ac:dyDescent="0.3">
      <c r="A69" s="1"/>
      <c r="B69" s="1"/>
      <c r="C69" s="1"/>
      <c r="D69" s="1" t="s">
        <v>64</v>
      </c>
      <c r="E69" s="1"/>
      <c r="F69" s="3">
        <v>0</v>
      </c>
      <c r="G69" s="3">
        <v>150</v>
      </c>
      <c r="H69" s="3"/>
      <c r="I69" s="3">
        <v>0</v>
      </c>
    </row>
    <row r="70" spans="1:9" x14ac:dyDescent="0.25">
      <c r="A70" s="1"/>
      <c r="B70" s="1"/>
      <c r="C70" s="1" t="s">
        <v>65</v>
      </c>
      <c r="D70" s="1"/>
      <c r="E70" s="1"/>
      <c r="F70" s="2">
        <f>ROUND(SUM(F66:F69),5)</f>
        <v>5392.57</v>
      </c>
      <c r="G70" s="2">
        <f>ROUND(SUM(G66:G69),5)</f>
        <v>20901.37</v>
      </c>
      <c r="H70" s="2">
        <f>ROUND(SUM(H66:H69),5)</f>
        <v>4469</v>
      </c>
      <c r="I70" s="2">
        <f>ROUND(SUM(I66:I69),5)</f>
        <v>10500</v>
      </c>
    </row>
    <row r="71" spans="1:9" x14ac:dyDescent="0.25">
      <c r="A71" s="1"/>
      <c r="B71" s="1"/>
      <c r="C71" s="1" t="s">
        <v>66</v>
      </c>
      <c r="D71" s="1"/>
      <c r="E71" s="1"/>
      <c r="F71" s="2">
        <v>0</v>
      </c>
      <c r="G71" s="2">
        <v>0</v>
      </c>
      <c r="H71" s="2">
        <v>18000</v>
      </c>
      <c r="I71" s="2">
        <v>18000</v>
      </c>
    </row>
    <row r="72" spans="1:9" x14ac:dyDescent="0.25">
      <c r="A72" s="1"/>
      <c r="B72" s="1"/>
      <c r="C72" s="1" t="s">
        <v>67</v>
      </c>
      <c r="D72" s="1"/>
      <c r="E72" s="1"/>
      <c r="F72" s="2">
        <v>353.54</v>
      </c>
      <c r="G72" s="2">
        <v>239.48</v>
      </c>
      <c r="H72" s="2">
        <v>900</v>
      </c>
      <c r="I72" s="2">
        <v>500</v>
      </c>
    </row>
    <row r="73" spans="1:9" x14ac:dyDescent="0.25">
      <c r="A73" s="1"/>
      <c r="B73" s="1"/>
      <c r="C73" s="1" t="s">
        <v>68</v>
      </c>
      <c r="D73" s="1"/>
      <c r="E73" s="1"/>
      <c r="F73" s="1"/>
      <c r="G73" s="2"/>
      <c r="H73" s="2"/>
      <c r="I73" s="2"/>
    </row>
    <row r="74" spans="1:9" x14ac:dyDescent="0.25">
      <c r="A74" s="1"/>
      <c r="B74" s="1"/>
      <c r="C74" s="1"/>
      <c r="D74" s="1" t="s">
        <v>69</v>
      </c>
      <c r="E74" s="1"/>
      <c r="F74" s="1"/>
      <c r="G74" s="2"/>
      <c r="H74" s="2"/>
      <c r="I74" s="2"/>
    </row>
    <row r="75" spans="1:9" ht="14.4" thickBot="1" x14ac:dyDescent="0.3">
      <c r="A75" s="1"/>
      <c r="B75" s="1"/>
      <c r="C75" s="1"/>
      <c r="D75" s="1"/>
      <c r="E75" s="1" t="s">
        <v>70</v>
      </c>
      <c r="F75" s="3">
        <v>1032.53</v>
      </c>
      <c r="G75" s="3">
        <v>0</v>
      </c>
      <c r="H75" s="3">
        <v>1200</v>
      </c>
      <c r="I75" s="3">
        <v>5000</v>
      </c>
    </row>
    <row r="76" spans="1:9" x14ac:dyDescent="0.25">
      <c r="A76" s="1"/>
      <c r="B76" s="1"/>
      <c r="C76" s="1"/>
      <c r="D76" s="1" t="s">
        <v>71</v>
      </c>
      <c r="E76" s="1"/>
      <c r="F76" s="2">
        <f>ROUND(SUM(F74:F75),5)</f>
        <v>1032.53</v>
      </c>
      <c r="G76" s="2">
        <f>ROUND(SUM(G74:G75),5)</f>
        <v>0</v>
      </c>
      <c r="H76" s="2">
        <f>ROUND(SUM(H74:H75),5)</f>
        <v>1200</v>
      </c>
      <c r="I76" s="2">
        <f>ROUND(SUM(I74:I75),5)</f>
        <v>5000</v>
      </c>
    </row>
    <row r="77" spans="1:9" x14ac:dyDescent="0.25">
      <c r="A77" s="1"/>
      <c r="B77" s="1"/>
      <c r="C77" s="1"/>
      <c r="D77" s="1" t="s">
        <v>72</v>
      </c>
      <c r="E77" s="1"/>
      <c r="F77" s="2">
        <v>823</v>
      </c>
      <c r="G77" s="2">
        <v>718</v>
      </c>
      <c r="H77" s="2">
        <v>800</v>
      </c>
      <c r="I77" s="2">
        <v>1000</v>
      </c>
    </row>
    <row r="78" spans="1:9" ht="14.4" thickBot="1" x14ac:dyDescent="0.3">
      <c r="A78" s="1"/>
      <c r="B78" s="1"/>
      <c r="C78" s="1"/>
      <c r="D78" s="1" t="s">
        <v>73</v>
      </c>
      <c r="E78" s="1"/>
      <c r="F78" s="2">
        <v>4483.09</v>
      </c>
      <c r="G78" s="2">
        <v>7458.85</v>
      </c>
      <c r="H78" s="2">
        <v>6300</v>
      </c>
      <c r="I78" s="2">
        <v>8000</v>
      </c>
    </row>
    <row r="79" spans="1:9" ht="14.4" thickBot="1" x14ac:dyDescent="0.3">
      <c r="A79" s="1"/>
      <c r="B79" s="1"/>
      <c r="C79" s="1" t="s">
        <v>74</v>
      </c>
      <c r="D79" s="1"/>
      <c r="E79" s="1"/>
      <c r="F79" s="4">
        <f>ROUND(F73+SUM(F76:F78),5)</f>
        <v>6338.62</v>
      </c>
      <c r="G79" s="4">
        <f>ROUND(G73+SUM(G76:G78),5)</f>
        <v>8176.85</v>
      </c>
      <c r="H79" s="4">
        <f>ROUND(H73+SUM(H76:H78),5)</f>
        <v>8300</v>
      </c>
      <c r="I79" s="4">
        <f>ROUND(I73+SUM(I76:I78),5)</f>
        <v>14000</v>
      </c>
    </row>
    <row r="80" spans="1:9" x14ac:dyDescent="0.25">
      <c r="A80" s="1"/>
      <c r="B80" s="1" t="s">
        <v>75</v>
      </c>
      <c r="C80" s="1"/>
      <c r="D80" s="1"/>
      <c r="E80" s="1"/>
      <c r="F80" s="2">
        <f>ROUND(F65+SUM(F70:F72)+F79,5)</f>
        <v>12084.73</v>
      </c>
      <c r="G80" s="2">
        <f>ROUND(G65+SUM(G70:G72)+G79,5)</f>
        <v>29317.7</v>
      </c>
      <c r="H80" s="2">
        <f>ROUND(H65+SUM(H70:H72)+H79,5)</f>
        <v>31669</v>
      </c>
      <c r="I80" s="2">
        <f>ROUND(I65+SUM(I70:I72)+I79,5)</f>
        <v>43000</v>
      </c>
    </row>
    <row r="81" spans="1:9" x14ac:dyDescent="0.25">
      <c r="A81" s="1"/>
      <c r="B81" s="1" t="s">
        <v>76</v>
      </c>
      <c r="C81" s="1"/>
      <c r="D81" s="1"/>
      <c r="E81" s="1"/>
      <c r="F81" s="2">
        <v>53945.25</v>
      </c>
      <c r="G81" s="2">
        <v>65319.16</v>
      </c>
      <c r="H81" s="2">
        <v>89250</v>
      </c>
      <c r="I81" s="2">
        <v>90000</v>
      </c>
    </row>
    <row r="82" spans="1:9" x14ac:dyDescent="0.25">
      <c r="A82" s="1"/>
      <c r="B82" s="1" t="s">
        <v>77</v>
      </c>
      <c r="C82" s="1"/>
      <c r="D82" s="1"/>
      <c r="E82" s="1"/>
      <c r="F82" s="1"/>
      <c r="G82" s="2"/>
      <c r="H82" s="2"/>
      <c r="I82" s="2"/>
    </row>
    <row r="83" spans="1:9" x14ac:dyDescent="0.25">
      <c r="A83" s="1"/>
      <c r="B83" s="1"/>
      <c r="C83" s="1" t="s">
        <v>78</v>
      </c>
      <c r="D83" s="1"/>
      <c r="E83" s="1"/>
      <c r="F83" s="1"/>
      <c r="G83" s="2"/>
      <c r="H83" s="2"/>
      <c r="I83" s="2"/>
    </row>
    <row r="84" spans="1:9" x14ac:dyDescent="0.25">
      <c r="A84" s="1"/>
      <c r="B84" s="1"/>
      <c r="C84" s="1"/>
      <c r="D84" s="1" t="s">
        <v>79</v>
      </c>
      <c r="E84" s="1"/>
      <c r="F84" s="2">
        <v>2831.14</v>
      </c>
      <c r="G84" s="2">
        <v>2312.48</v>
      </c>
      <c r="H84" s="2">
        <v>2686</v>
      </c>
      <c r="I84" s="2">
        <v>3000</v>
      </c>
    </row>
    <row r="85" spans="1:9" x14ac:dyDescent="0.25">
      <c r="A85" s="1"/>
      <c r="B85" s="1"/>
      <c r="C85" s="1"/>
      <c r="D85" s="1" t="s">
        <v>80</v>
      </c>
      <c r="E85" s="1"/>
      <c r="F85" s="2">
        <v>1078.07</v>
      </c>
      <c r="G85" s="2">
        <v>493.75</v>
      </c>
      <c r="H85" s="2">
        <v>1150</v>
      </c>
      <c r="I85" s="2">
        <v>1150</v>
      </c>
    </row>
    <row r="86" spans="1:9" x14ac:dyDescent="0.25">
      <c r="A86" s="1"/>
      <c r="B86" s="1"/>
      <c r="C86" s="1"/>
      <c r="D86" s="1" t="s">
        <v>81</v>
      </c>
      <c r="E86" s="1"/>
      <c r="F86" s="2">
        <v>745.07</v>
      </c>
      <c r="G86" s="2">
        <v>649.79</v>
      </c>
      <c r="H86" s="2">
        <v>765</v>
      </c>
      <c r="I86" s="2">
        <v>850</v>
      </c>
    </row>
    <row r="87" spans="1:9" ht="14.4" thickBot="1" x14ac:dyDescent="0.3">
      <c r="A87" s="1"/>
      <c r="B87" s="1"/>
      <c r="C87" s="1"/>
      <c r="D87" s="1" t="s">
        <v>82</v>
      </c>
      <c r="E87" s="1"/>
      <c r="F87" s="3">
        <v>1808.68</v>
      </c>
      <c r="G87" s="3">
        <v>1647.72</v>
      </c>
      <c r="H87" s="3">
        <v>2020</v>
      </c>
      <c r="I87" s="3">
        <v>2500</v>
      </c>
    </row>
    <row r="88" spans="1:9" x14ac:dyDescent="0.25">
      <c r="A88" s="1"/>
      <c r="B88" s="1"/>
      <c r="C88" s="1" t="s">
        <v>83</v>
      </c>
      <c r="D88" s="1"/>
      <c r="E88" s="1"/>
      <c r="F88" s="2">
        <f>ROUND(SUM(F83:F87),5)</f>
        <v>6462.96</v>
      </c>
      <c r="G88" s="2">
        <f>ROUND(SUM(G83:G87),5)</f>
        <v>5103.74</v>
      </c>
      <c r="H88" s="2">
        <f>ROUND(SUM(H83:H87),5)</f>
        <v>6621</v>
      </c>
      <c r="I88" s="2">
        <f>ROUND(SUM(I83:I87),5)</f>
        <v>7500</v>
      </c>
    </row>
    <row r="89" spans="1:9" x14ac:dyDescent="0.25">
      <c r="A89" s="1"/>
      <c r="B89" s="1"/>
      <c r="C89" s="1" t="s">
        <v>84</v>
      </c>
      <c r="D89" s="1"/>
      <c r="E89" s="1"/>
      <c r="F89" s="1"/>
      <c r="G89" s="2"/>
      <c r="H89" s="2"/>
      <c r="I89" s="2"/>
    </row>
    <row r="90" spans="1:9" x14ac:dyDescent="0.25">
      <c r="A90" s="1"/>
      <c r="B90" s="1"/>
      <c r="C90" s="1"/>
      <c r="D90" s="1" t="s">
        <v>85</v>
      </c>
      <c r="E90" s="1"/>
      <c r="F90" s="2">
        <v>3184.86</v>
      </c>
      <c r="G90" s="2">
        <v>2486.1999999999998</v>
      </c>
      <c r="H90" s="2">
        <v>3320</v>
      </c>
      <c r="I90" s="2">
        <v>3320</v>
      </c>
    </row>
    <row r="91" spans="1:9" x14ac:dyDescent="0.25">
      <c r="A91" s="1"/>
      <c r="B91" s="1"/>
      <c r="C91" s="1"/>
      <c r="D91" s="1" t="s">
        <v>86</v>
      </c>
      <c r="E91" s="1"/>
      <c r="F91" s="2">
        <v>3503.51</v>
      </c>
      <c r="G91" s="2">
        <v>3024.66</v>
      </c>
      <c r="H91" s="2">
        <v>2640</v>
      </c>
      <c r="I91" s="2">
        <v>3700</v>
      </c>
    </row>
    <row r="92" spans="1:9" x14ac:dyDescent="0.25">
      <c r="A92" s="1"/>
      <c r="B92" s="1"/>
      <c r="C92" s="1"/>
      <c r="D92" s="1" t="s">
        <v>87</v>
      </c>
      <c r="E92" s="1"/>
      <c r="F92" s="2">
        <v>1700.43</v>
      </c>
      <c r="G92" s="2">
        <v>1381.74</v>
      </c>
      <c r="H92" s="2">
        <v>1730</v>
      </c>
      <c r="I92" s="2">
        <v>1750</v>
      </c>
    </row>
    <row r="93" spans="1:9" ht="14.4" thickBot="1" x14ac:dyDescent="0.3">
      <c r="A93" s="1"/>
      <c r="B93" s="1"/>
      <c r="C93" s="1"/>
      <c r="D93" s="1" t="s">
        <v>88</v>
      </c>
      <c r="E93" s="1"/>
      <c r="F93" s="3">
        <v>493.23</v>
      </c>
      <c r="G93" s="3">
        <v>393.6</v>
      </c>
      <c r="H93" s="3">
        <v>570</v>
      </c>
      <c r="I93" s="3">
        <v>550</v>
      </c>
    </row>
    <row r="94" spans="1:9" x14ac:dyDescent="0.25">
      <c r="A94" s="1"/>
      <c r="B94" s="1"/>
      <c r="C94" s="1" t="s">
        <v>89</v>
      </c>
      <c r="D94" s="1"/>
      <c r="E94" s="1"/>
      <c r="F94" s="2">
        <f>ROUND(SUM(F89:F93),5)</f>
        <v>8882.0300000000007</v>
      </c>
      <c r="G94" s="2">
        <f>ROUND(SUM(G89:G93),5)</f>
        <v>7286.2</v>
      </c>
      <c r="H94" s="2">
        <f>ROUND(SUM(H89:H93),5)</f>
        <v>8260</v>
      </c>
      <c r="I94" s="2">
        <f>ROUND(SUM(I89:I93),5)</f>
        <v>9320</v>
      </c>
    </row>
    <row r="95" spans="1:9" x14ac:dyDescent="0.25">
      <c r="A95" s="1"/>
      <c r="B95" s="1"/>
      <c r="C95" s="1" t="s">
        <v>90</v>
      </c>
      <c r="D95" s="1"/>
      <c r="E95" s="1"/>
      <c r="F95" s="1"/>
      <c r="G95" s="2"/>
      <c r="H95" s="2"/>
      <c r="I95" s="2"/>
    </row>
    <row r="96" spans="1:9" ht="14.4" thickBot="1" x14ac:dyDescent="0.3">
      <c r="A96" s="1"/>
      <c r="B96" s="1"/>
      <c r="C96" s="1"/>
      <c r="D96" s="1" t="s">
        <v>91</v>
      </c>
      <c r="E96" s="1"/>
      <c r="F96" s="3">
        <v>910</v>
      </c>
      <c r="G96" s="3">
        <v>630</v>
      </c>
      <c r="H96" s="3">
        <v>840</v>
      </c>
      <c r="I96" s="3">
        <v>840</v>
      </c>
    </row>
    <row r="97" spans="1:9" x14ac:dyDescent="0.25">
      <c r="A97" s="1"/>
      <c r="B97" s="1"/>
      <c r="C97" s="1" t="s">
        <v>92</v>
      </c>
      <c r="D97" s="1"/>
      <c r="E97" s="1"/>
      <c r="F97" s="2">
        <f>ROUND(SUM(F95:F96),5)</f>
        <v>910</v>
      </c>
      <c r="G97" s="2">
        <f>ROUND(SUM(G95:G96),5)</f>
        <v>630</v>
      </c>
      <c r="H97" s="2">
        <f>ROUND(SUM(H95:H96),5)</f>
        <v>840</v>
      </c>
      <c r="I97" s="2">
        <f>ROUND(SUM(I95:I96),5)</f>
        <v>840</v>
      </c>
    </row>
    <row r="98" spans="1:9" x14ac:dyDescent="0.25">
      <c r="A98" s="1"/>
      <c r="B98" s="1"/>
      <c r="C98" s="1" t="s">
        <v>93</v>
      </c>
      <c r="D98" s="1"/>
      <c r="E98" s="1"/>
      <c r="F98" s="2">
        <v>1565.3</v>
      </c>
      <c r="G98" s="2">
        <v>564.80999999999995</v>
      </c>
      <c r="H98" s="2">
        <v>1320</v>
      </c>
      <c r="I98" s="2">
        <v>800</v>
      </c>
    </row>
    <row r="99" spans="1:9" ht="14.4" thickBot="1" x14ac:dyDescent="0.3">
      <c r="A99" s="1"/>
      <c r="B99" s="1"/>
      <c r="C99" s="1" t="s">
        <v>94</v>
      </c>
      <c r="D99" s="1"/>
      <c r="E99" s="1"/>
      <c r="F99" s="3">
        <v>362.98</v>
      </c>
      <c r="G99" s="3">
        <v>335.2</v>
      </c>
      <c r="H99" s="3">
        <v>408</v>
      </c>
      <c r="I99" s="3">
        <v>410</v>
      </c>
    </row>
    <row r="100" spans="1:9" x14ac:dyDescent="0.25">
      <c r="A100" s="1"/>
      <c r="B100" s="1" t="s">
        <v>95</v>
      </c>
      <c r="C100" s="1"/>
      <c r="D100" s="1"/>
      <c r="E100" s="1"/>
      <c r="F100" s="2">
        <f>ROUND(F82+F88+F94+SUM(F97:F99),5)</f>
        <v>18183.27</v>
      </c>
      <c r="G100" s="2">
        <f>ROUND(G82+G88+G94+SUM(G97:G99),5)</f>
        <v>13919.95</v>
      </c>
      <c r="H100" s="2">
        <f>ROUND(H82+H88+H94+SUM(H97:H99),5)</f>
        <v>17449</v>
      </c>
      <c r="I100" s="2">
        <f>ROUND(I82+I88+I94+SUM(I97:I99),5)</f>
        <v>18870</v>
      </c>
    </row>
    <row r="101" spans="1:9" x14ac:dyDescent="0.25">
      <c r="A101" s="1"/>
      <c r="B101" s="1" t="s">
        <v>96</v>
      </c>
      <c r="C101" s="1"/>
      <c r="D101" s="1"/>
      <c r="E101" s="1"/>
      <c r="F101" s="2">
        <v>546.77</v>
      </c>
      <c r="G101" s="2">
        <v>0</v>
      </c>
      <c r="H101" s="2">
        <v>12000</v>
      </c>
      <c r="I101" s="2">
        <v>12000</v>
      </c>
    </row>
    <row r="102" spans="1:9" x14ac:dyDescent="0.25">
      <c r="A102" s="1"/>
      <c r="B102" s="1" t="s">
        <v>97</v>
      </c>
      <c r="C102" s="1"/>
      <c r="D102" s="1"/>
      <c r="E102" s="1"/>
      <c r="F102" s="2">
        <v>601.04999999999995</v>
      </c>
      <c r="G102" s="2">
        <v>794.26</v>
      </c>
      <c r="H102" s="2">
        <v>400</v>
      </c>
      <c r="I102" s="2">
        <v>800</v>
      </c>
    </row>
    <row r="103" spans="1:9" ht="14.4" thickBot="1" x14ac:dyDescent="0.3">
      <c r="A103" s="1"/>
      <c r="B103" s="1" t="s">
        <v>98</v>
      </c>
      <c r="C103" s="1"/>
      <c r="D103" s="1"/>
      <c r="E103" s="1"/>
      <c r="F103" s="3">
        <v>10341.33</v>
      </c>
      <c r="G103" s="2">
        <v>5102.8999999999996</v>
      </c>
      <c r="H103" s="2">
        <v>11605</v>
      </c>
      <c r="I103" s="2">
        <v>9200</v>
      </c>
    </row>
    <row r="104" spans="1:9" ht="14.4" thickBot="1" x14ac:dyDescent="0.3">
      <c r="A104" s="1" t="s">
        <v>99</v>
      </c>
      <c r="B104" s="1"/>
      <c r="C104" s="1"/>
      <c r="D104" s="1"/>
      <c r="E104" s="1"/>
      <c r="F104" s="5">
        <f>ROUND(SUM(F24:F26)+F42+SUM(F46:F49)+SUM(F52:F53)+SUM(F57:F60)+SUM(F63:F64)+SUM(F80:F81)+SUM(F100:F103),5)</f>
        <v>207603.85</v>
      </c>
      <c r="G104" s="5">
        <f>ROUND(SUM(G24:G26)+G42+SUM(G46:G49)+SUM(G52:G53)+SUM(G57:G60)+SUM(G63:G64)+SUM(G80:G81)+SUM(G100:G103),5)</f>
        <v>246086.51</v>
      </c>
      <c r="H104" s="5">
        <f>ROUND(SUM(H24:H26)+H42+SUM(H46:H49)+SUM(H52:H53)+SUM(H57:H60)+SUM(H63:H64)+SUM(H80:H81)+SUM(H100:H103),5)</f>
        <v>289654</v>
      </c>
      <c r="I104" s="5">
        <f>ROUND(SUM(I24:I26)+I42+SUM(I46:I49)+SUM(I52:I53)+SUM(I57:I60)+SUM(I63:I64)+SUM(I80:I81)+SUM(I100:I103),5)</f>
        <v>301203.75</v>
      </c>
    </row>
    <row r="105" spans="1:9" ht="14.4" thickBot="1" x14ac:dyDescent="0.3">
      <c r="A105" s="1" t="s">
        <v>104</v>
      </c>
      <c r="B105" s="1"/>
      <c r="C105" s="1"/>
      <c r="D105" s="1"/>
      <c r="E105" s="1"/>
      <c r="F105" s="5">
        <f>ROUND(F2+F23-F104,5)</f>
        <v>20369.43</v>
      </c>
      <c r="G105" s="5">
        <f>ROUND(G2+G23-G104,5)</f>
        <v>136599.73000000001</v>
      </c>
      <c r="H105" s="5">
        <f>ROUND(H2+H23-H104,5)</f>
        <v>0</v>
      </c>
      <c r="I105" s="5">
        <f>ROUND(I2+I23-I104,5)</f>
        <v>97752.25</v>
      </c>
    </row>
    <row r="106" spans="1:9" s="8" customFormat="1" ht="10.8" thickBot="1" x14ac:dyDescent="0.25">
      <c r="A106" s="1" t="s">
        <v>105</v>
      </c>
      <c r="B106" s="1"/>
      <c r="C106" s="1"/>
      <c r="D106" s="1"/>
      <c r="E106" s="1"/>
      <c r="F106" s="7">
        <f>F105</f>
        <v>20369.43</v>
      </c>
      <c r="G106" s="7">
        <f>G105</f>
        <v>136599.73000000001</v>
      </c>
      <c r="H106" s="7">
        <f>H105</f>
        <v>0</v>
      </c>
      <c r="I106" s="7">
        <f>I105</f>
        <v>97752.25</v>
      </c>
    </row>
    <row r="107" spans="1:9" ht="14.4" thickTop="1" x14ac:dyDescent="0.25"/>
    <row r="108" spans="1:9" x14ac:dyDescent="0.25">
      <c r="B108" s="8" t="s">
        <v>107</v>
      </c>
      <c r="I108" s="15">
        <f>I106</f>
        <v>97752.25</v>
      </c>
    </row>
  </sheetData>
  <pageMargins left="0.7" right="0.7" top="1.25" bottom="0.75" header="0.35" footer="0.3"/>
  <pageSetup orientation="portrait" r:id="rId1"/>
  <headerFooter>
    <oddHeader>&amp;C&amp;"Arial,Bold"&amp;12 Rainbow Valley Water District
&amp;14 2026 Budget Draft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83820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83820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Valley Water District</dc:creator>
  <cp:lastModifiedBy>Rainbow Valley Water District</cp:lastModifiedBy>
  <cp:lastPrinted>2025-10-28T18:53:37Z</cp:lastPrinted>
  <dcterms:created xsi:type="dcterms:W3CDTF">2025-10-28T15:42:13Z</dcterms:created>
  <dcterms:modified xsi:type="dcterms:W3CDTF">2025-11-03T23:48:48Z</dcterms:modified>
</cp:coreProperties>
</file>